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checkCompatibility="1"/>
  <mc:AlternateContent xmlns:mc="http://schemas.openxmlformats.org/markup-compatibility/2006">
    <mc:Choice Requires="x15">
      <x15ac:absPath xmlns:x15ac="http://schemas.microsoft.com/office/spreadsheetml/2010/11/ac" url="Z:\☆☆☆フォルダ整理用【工事中】\01　業務係\料金改定\500 広報\ホームページ\100 料金について\"/>
    </mc:Choice>
  </mc:AlternateContent>
  <xr:revisionPtr revIDLastSave="0" documentId="13_ncr:1_{34BE0ABB-E851-4551-B159-E651F6660F3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料金計算" sheetId="5" r:id="rId1"/>
  </sheets>
  <definedNames>
    <definedName name="水道用途" localSheetId="0">料金計算!$F$7:$F$15</definedName>
    <definedName name="水道料金表" localSheetId="0">料金計算!$F$7:$I$15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5" l="1"/>
  <c r="D17" i="5" s="1"/>
  <c r="D18" i="5" s="1"/>
  <c r="C16" i="5"/>
  <c r="C17" i="5" s="1"/>
  <c r="C18" i="5" s="1"/>
  <c r="C19" i="5" s="1"/>
  <c r="D11" i="5"/>
  <c r="D10" i="5"/>
  <c r="D9" i="5"/>
  <c r="D8" i="5"/>
  <c r="D7" i="5"/>
  <c r="D19" i="5" l="1"/>
  <c r="C21" i="5" s="1"/>
</calcChain>
</file>

<file path=xl/sharedStrings.xml><?xml version="1.0" encoding="utf-8"?>
<sst xmlns="http://schemas.openxmlformats.org/spreadsheetml/2006/main" count="46" uniqueCount="39">
  <si>
    <t>用途</t>
    <rPh sb="0" eb="2">
      <t>ヨウト</t>
    </rPh>
    <phoneticPr fontId="2"/>
  </si>
  <si>
    <t>基本水量</t>
    <rPh sb="0" eb="4">
      <t>キホンスイリョウ</t>
    </rPh>
    <phoneticPr fontId="2"/>
  </si>
  <si>
    <t>基本料金</t>
    <rPh sb="0" eb="4">
      <t>キホンリョウキン</t>
    </rPh>
    <phoneticPr fontId="2"/>
  </si>
  <si>
    <t>超過料金</t>
    <rPh sb="0" eb="4">
      <t>チョウカリョウキン</t>
    </rPh>
    <phoneticPr fontId="2"/>
  </si>
  <si>
    <t>浴場用</t>
    <rPh sb="0" eb="3">
      <t>ヨクジョウヨウ</t>
    </rPh>
    <phoneticPr fontId="2"/>
  </si>
  <si>
    <t>散水用</t>
    <rPh sb="0" eb="3">
      <t>サンスイヨウ</t>
    </rPh>
    <phoneticPr fontId="2"/>
  </si>
  <si>
    <t>臨時用</t>
    <rPh sb="0" eb="3">
      <t>リンジヨウ</t>
    </rPh>
    <phoneticPr fontId="2"/>
  </si>
  <si>
    <t>一般用</t>
    <rPh sb="0" eb="3">
      <t>イッパンヨウ</t>
    </rPh>
    <phoneticPr fontId="2"/>
  </si>
  <si>
    <t>税抜額</t>
    <rPh sb="0" eb="3">
      <t>ゼイヌキガク</t>
    </rPh>
    <phoneticPr fontId="2"/>
  </si>
  <si>
    <t>消費税相当額</t>
    <rPh sb="0" eb="6">
      <t>ショウヒゼイソウトウガク</t>
    </rPh>
    <phoneticPr fontId="2"/>
  </si>
  <si>
    <t>税込額</t>
    <rPh sb="0" eb="3">
      <t>ゼイコミガク</t>
    </rPh>
    <phoneticPr fontId="2"/>
  </si>
  <si>
    <t>下水道使用料</t>
    <rPh sb="0" eb="3">
      <t>ゲスイドウ</t>
    </rPh>
    <rPh sb="3" eb="6">
      <t>シヨウリョウ</t>
    </rPh>
    <phoneticPr fontId="2"/>
  </si>
  <si>
    <t>消費税率（％）</t>
    <rPh sb="0" eb="3">
      <t>ショウヒゼイ</t>
    </rPh>
    <rPh sb="3" eb="4">
      <t>リツ</t>
    </rPh>
    <phoneticPr fontId="2"/>
  </si>
  <si>
    <t>入力シート</t>
    <rPh sb="0" eb="2">
      <t>ニュウリョク</t>
    </rPh>
    <phoneticPr fontId="2"/>
  </si>
  <si>
    <t>項目</t>
    <rPh sb="0" eb="2">
      <t>コウモク</t>
    </rPh>
    <phoneticPr fontId="2"/>
  </si>
  <si>
    <t>入力欄</t>
    <rPh sb="0" eb="3">
      <t>ニュウリョクラン</t>
    </rPh>
    <phoneticPr fontId="2"/>
  </si>
  <si>
    <t>水道料金</t>
    <rPh sb="0" eb="2">
      <t>スイドウ</t>
    </rPh>
    <rPh sb="2" eb="4">
      <t>リョウキン</t>
    </rPh>
    <phoneticPr fontId="2"/>
  </si>
  <si>
    <t>計算シート（自動計算）</t>
    <rPh sb="0" eb="2">
      <t>ケイサン</t>
    </rPh>
    <rPh sb="6" eb="10">
      <t>ジドウケイサン</t>
    </rPh>
    <phoneticPr fontId="2"/>
  </si>
  <si>
    <t>小数点以下切捨て</t>
    <rPh sb="0" eb="3">
      <t>ショウスウテン</t>
    </rPh>
    <rPh sb="3" eb="5">
      <t>イカ</t>
    </rPh>
    <rPh sb="5" eb="7">
      <t>キリス</t>
    </rPh>
    <phoneticPr fontId="2"/>
  </si>
  <si>
    <t>水道料金表（1か月・税抜）</t>
    <rPh sb="0" eb="5">
      <t>スイドウリョウキンヒョウ</t>
    </rPh>
    <rPh sb="8" eb="9">
      <t>ゲツ</t>
    </rPh>
    <rPh sb="10" eb="12">
      <t>ゼイヌキ</t>
    </rPh>
    <phoneticPr fontId="2"/>
  </si>
  <si>
    <t>下水道使用料表（1か月・税抜）</t>
    <rPh sb="0" eb="3">
      <t>ゲスイドウ</t>
    </rPh>
    <rPh sb="3" eb="6">
      <t>シヨウリョウ</t>
    </rPh>
    <rPh sb="6" eb="7">
      <t>ヒョウ</t>
    </rPh>
    <rPh sb="10" eb="11">
      <t>ゲツ</t>
    </rPh>
    <rPh sb="12" eb="14">
      <t>ゼイヌキ</t>
    </rPh>
    <phoneticPr fontId="2"/>
  </si>
  <si>
    <t>施行日</t>
    <rPh sb="0" eb="2">
      <t>セコウ</t>
    </rPh>
    <rPh sb="2" eb="3">
      <t>ビ</t>
    </rPh>
    <phoneticPr fontId="2"/>
  </si>
  <si>
    <t>使用水量（㎥）</t>
    <rPh sb="0" eb="2">
      <t>シヨウ</t>
    </rPh>
    <rPh sb="2" eb="4">
      <t>スイリョウ</t>
    </rPh>
    <phoneticPr fontId="2"/>
  </si>
  <si>
    <t>水道設備の有無</t>
    <rPh sb="0" eb="4">
      <t>スイドウセツビ</t>
    </rPh>
    <rPh sb="5" eb="7">
      <t>ウム</t>
    </rPh>
    <phoneticPr fontId="2"/>
  </si>
  <si>
    <t>下水道設備の有無</t>
    <rPh sb="0" eb="5">
      <t>ゲスイドウセツビ</t>
    </rPh>
    <rPh sb="6" eb="8">
      <t>ウム</t>
    </rPh>
    <phoneticPr fontId="2"/>
  </si>
  <si>
    <t>水道用途</t>
    <rPh sb="0" eb="2">
      <t>スイドウ</t>
    </rPh>
    <rPh sb="2" eb="4">
      <t>ヨウト</t>
    </rPh>
    <phoneticPr fontId="2"/>
  </si>
  <si>
    <t>入力不能セル</t>
    <rPh sb="0" eb="2">
      <t>ニュウリョク</t>
    </rPh>
    <rPh sb="2" eb="4">
      <t>フノウ</t>
    </rPh>
    <phoneticPr fontId="2"/>
  </si>
  <si>
    <t>有</t>
  </si>
  <si>
    <t>料金計算シート</t>
    <rPh sb="0" eb="4">
      <t>リョウキンケイサン</t>
    </rPh>
    <phoneticPr fontId="2"/>
  </si>
  <si>
    <t>一般用13</t>
    <rPh sb="0" eb="2">
      <t>イッパン</t>
    </rPh>
    <rPh sb="2" eb="3">
      <t>ヨウ</t>
    </rPh>
    <phoneticPr fontId="2"/>
  </si>
  <si>
    <t>一般用20</t>
    <rPh sb="0" eb="2">
      <t>イッパン</t>
    </rPh>
    <rPh sb="2" eb="3">
      <t>ヨウ</t>
    </rPh>
    <phoneticPr fontId="2"/>
  </si>
  <si>
    <t>工業用20</t>
    <rPh sb="0" eb="3">
      <t>コウギョウヨウ</t>
    </rPh>
    <phoneticPr fontId="2"/>
  </si>
  <si>
    <t>工業用25</t>
    <rPh sb="0" eb="3">
      <t>コウギョウヨウ</t>
    </rPh>
    <phoneticPr fontId="2"/>
  </si>
  <si>
    <t>減免用13</t>
    <rPh sb="0" eb="3">
      <t>ゲンメンヨウ</t>
    </rPh>
    <phoneticPr fontId="2"/>
  </si>
  <si>
    <t>減免用20</t>
    <rPh sb="0" eb="3">
      <t>ゲンメンヨウ</t>
    </rPh>
    <phoneticPr fontId="2"/>
  </si>
  <si>
    <t>請求額（税込）</t>
    <rPh sb="0" eb="3">
      <t>セイキュウガク</t>
    </rPh>
    <rPh sb="4" eb="6">
      <t>ゼイコミ</t>
    </rPh>
    <phoneticPr fontId="2"/>
  </si>
  <si>
    <t>条件セル</t>
    <rPh sb="0" eb="2">
      <t>ジョウケン</t>
    </rPh>
    <phoneticPr fontId="2"/>
  </si>
  <si>
    <t>必須セル</t>
    <rPh sb="0" eb="2">
      <t>ヒッス</t>
    </rPh>
    <phoneticPr fontId="2"/>
  </si>
  <si>
    <t>※転居精算・冬期精算・更正による増減など特別な計算には対応していません。</t>
    <rPh sb="1" eb="5">
      <t>テンキョセイサン</t>
    </rPh>
    <rPh sb="6" eb="10">
      <t>トウキセイサン</t>
    </rPh>
    <rPh sb="11" eb="13">
      <t>コウセイ</t>
    </rPh>
    <rPh sb="16" eb="18">
      <t>ゾウゲン</t>
    </rPh>
    <rPh sb="20" eb="22">
      <t>トクベツ</t>
    </rPh>
    <rPh sb="23" eb="25">
      <t>ケイサン</t>
    </rPh>
    <rPh sb="27" eb="29">
      <t>タイオウ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</si>
</sst>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[Red]\-#,##0.0"/>
    <numFmt numFmtId="177" formatCode="#,##0&quot;円&quot;"/>
    <numFmt numFmtId="178" formatCode="#,##0&quot;㎥&quot;"/>
  </numFmts>
  <fonts count="10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2"/>
      <color rgb="FFFF0000"/>
      <name val="游ゴシック"/>
      <family val="3"/>
      <charset val="128"/>
    </font>
    <font>
      <b/>
      <sz val="16"/>
      <color theme="1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2">
    <xf numFmtId="0" fontId="0" fillId="0" borderId="0" xfId="0"/>
    <xf numFmtId="0" fontId="3" fillId="4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38" fontId="3" fillId="0" borderId="0" xfId="1" applyFont="1" applyBorder="1" applyAlignment="1"/>
    <xf numFmtId="0" fontId="5" fillId="0" borderId="0" xfId="0" applyFont="1" applyAlignment="1">
      <alignment vertical="center"/>
    </xf>
    <xf numFmtId="38" fontId="6" fillId="0" borderId="25" xfId="1" applyFont="1" applyBorder="1" applyAlignment="1">
      <alignment vertical="center"/>
    </xf>
    <xf numFmtId="38" fontId="6" fillId="0" borderId="26" xfId="1" applyFont="1" applyBorder="1" applyAlignment="1">
      <alignment vertical="center"/>
    </xf>
    <xf numFmtId="176" fontId="6" fillId="0" borderId="31" xfId="1" applyNumberFormat="1" applyFont="1" applyBorder="1" applyAlignment="1"/>
    <xf numFmtId="176" fontId="6" fillId="0" borderId="3" xfId="1" applyNumberFormat="1" applyFont="1" applyBorder="1" applyAlignment="1"/>
    <xf numFmtId="38" fontId="6" fillId="0" borderId="16" xfId="1" applyFont="1" applyBorder="1" applyAlignment="1"/>
    <xf numFmtId="38" fontId="6" fillId="0" borderId="20" xfId="1" applyFont="1" applyBorder="1" applyAlignment="1"/>
    <xf numFmtId="38" fontId="7" fillId="0" borderId="28" xfId="1" applyFont="1" applyBorder="1" applyAlignment="1"/>
    <xf numFmtId="38" fontId="7" fillId="0" borderId="29" xfId="1" applyFont="1" applyBorder="1" applyAlignment="1"/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14" fontId="7" fillId="0" borderId="2" xfId="0" applyNumberFormat="1" applyFont="1" applyBorder="1" applyAlignment="1">
      <alignment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6" fillId="3" borderId="2" xfId="0" applyFont="1" applyFill="1" applyBorder="1" applyAlignment="1">
      <alignment vertical="center"/>
    </xf>
    <xf numFmtId="0" fontId="7" fillId="3" borderId="35" xfId="0" applyFont="1" applyFill="1" applyBorder="1" applyAlignment="1">
      <alignment horizontal="center" vertical="center"/>
    </xf>
    <xf numFmtId="0" fontId="6" fillId="0" borderId="0" xfId="0" applyFont="1"/>
    <xf numFmtId="38" fontId="6" fillId="3" borderId="12" xfId="1" applyFont="1" applyFill="1" applyBorder="1" applyAlignment="1">
      <alignment horizontal="center" vertical="center"/>
    </xf>
    <xf numFmtId="38" fontId="6" fillId="3" borderId="13" xfId="1" applyFont="1" applyFill="1" applyBorder="1" applyAlignment="1">
      <alignment horizontal="center" vertical="center"/>
    </xf>
    <xf numFmtId="38" fontId="6" fillId="3" borderId="14" xfId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vertical="center"/>
    </xf>
    <xf numFmtId="38" fontId="7" fillId="2" borderId="36" xfId="1" applyFont="1" applyFill="1" applyBorder="1" applyAlignment="1" applyProtection="1">
      <alignment vertical="center"/>
      <protection locked="0"/>
    </xf>
    <xf numFmtId="0" fontId="8" fillId="0" borderId="0" xfId="0" applyFont="1" applyAlignment="1">
      <alignment horizontal="center"/>
    </xf>
    <xf numFmtId="38" fontId="6" fillId="0" borderId="9" xfId="1" applyFont="1" applyBorder="1" applyAlignment="1">
      <alignment vertical="center"/>
    </xf>
    <xf numFmtId="178" fontId="6" fillId="0" borderId="10" xfId="1" applyNumberFormat="1" applyFont="1" applyBorder="1" applyAlignment="1">
      <alignment horizontal="right" vertical="center"/>
    </xf>
    <xf numFmtId="177" fontId="6" fillId="0" borderId="10" xfId="1" applyNumberFormat="1" applyFont="1" applyBorder="1" applyAlignment="1">
      <alignment horizontal="right" vertical="center"/>
    </xf>
    <xf numFmtId="177" fontId="6" fillId="0" borderId="11" xfId="1" applyNumberFormat="1" applyFont="1" applyBorder="1" applyAlignment="1">
      <alignment horizontal="right" vertical="center"/>
    </xf>
    <xf numFmtId="0" fontId="6" fillId="3" borderId="18" xfId="0" applyFont="1" applyFill="1" applyBorder="1" applyAlignment="1">
      <alignment vertical="center"/>
    </xf>
    <xf numFmtId="0" fontId="7" fillId="5" borderId="37" xfId="0" applyFont="1" applyFill="1" applyBorder="1" applyAlignment="1" applyProtection="1">
      <alignment horizontal="center" vertical="center"/>
      <protection locked="0"/>
    </xf>
    <xf numFmtId="38" fontId="6" fillId="0" borderId="4" xfId="1" applyFont="1" applyBorder="1" applyAlignment="1">
      <alignment vertical="center"/>
    </xf>
    <xf numFmtId="178" fontId="6" fillId="0" borderId="1" xfId="1" applyNumberFormat="1" applyFont="1" applyBorder="1" applyAlignment="1">
      <alignment horizontal="right" vertical="center"/>
    </xf>
    <xf numFmtId="177" fontId="6" fillId="0" borderId="1" xfId="1" applyNumberFormat="1" applyFont="1" applyBorder="1" applyAlignment="1">
      <alignment horizontal="right" vertical="center"/>
    </xf>
    <xf numFmtId="177" fontId="6" fillId="0" borderId="5" xfId="1" applyNumberFormat="1" applyFont="1" applyBorder="1" applyAlignment="1">
      <alignment horizontal="right" vertical="center"/>
    </xf>
    <xf numFmtId="38" fontId="7" fillId="5" borderId="37" xfId="1" applyFont="1" applyFill="1" applyBorder="1" applyAlignment="1" applyProtection="1">
      <alignment horizontal="right" vertical="center"/>
      <protection locked="0"/>
    </xf>
    <xf numFmtId="0" fontId="6" fillId="3" borderId="19" xfId="0" applyFont="1" applyFill="1" applyBorder="1" applyAlignment="1">
      <alignment vertical="center"/>
    </xf>
    <xf numFmtId="1" fontId="7" fillId="5" borderId="20" xfId="2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horizontal="centerContinuous"/>
    </xf>
    <xf numFmtId="0" fontId="7" fillId="3" borderId="15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38" fontId="6" fillId="0" borderId="6" xfId="1" applyFont="1" applyBorder="1" applyAlignment="1">
      <alignment vertical="center"/>
    </xf>
    <xf numFmtId="178" fontId="6" fillId="0" borderId="7" xfId="1" applyNumberFormat="1" applyFont="1" applyBorder="1" applyAlignment="1">
      <alignment horizontal="right" vertical="center"/>
    </xf>
    <xf numFmtId="177" fontId="6" fillId="0" borderId="7" xfId="1" applyNumberFormat="1" applyFont="1" applyBorder="1" applyAlignment="1">
      <alignment horizontal="right" vertical="center"/>
    </xf>
    <xf numFmtId="177" fontId="6" fillId="0" borderId="8" xfId="1" applyNumberFormat="1" applyFont="1" applyBorder="1" applyAlignment="1">
      <alignment horizontal="right" vertical="center"/>
    </xf>
    <xf numFmtId="0" fontId="6" fillId="3" borderId="21" xfId="0" applyFont="1" applyFill="1" applyBorder="1" applyAlignment="1">
      <alignment vertical="center"/>
    </xf>
    <xf numFmtId="0" fontId="6" fillId="3" borderId="30" xfId="0" applyFont="1" applyFill="1" applyBorder="1" applyAlignment="1">
      <alignment vertical="center"/>
    </xf>
    <xf numFmtId="0" fontId="7" fillId="3" borderId="27" xfId="0" applyFont="1" applyFill="1" applyBorder="1" applyAlignment="1">
      <alignment vertical="center"/>
    </xf>
    <xf numFmtId="0" fontId="6" fillId="0" borderId="22" xfId="0" applyFont="1" applyBorder="1" applyAlignment="1">
      <alignment vertical="center"/>
    </xf>
    <xf numFmtId="178" fontId="6" fillId="0" borderId="23" xfId="1" applyNumberFormat="1" applyFont="1" applyBorder="1" applyAlignment="1">
      <alignment horizontal="right" vertical="center"/>
    </xf>
    <xf numFmtId="177" fontId="6" fillId="0" borderId="23" xfId="1" applyNumberFormat="1" applyFont="1" applyBorder="1" applyAlignment="1">
      <alignment horizontal="right" vertical="center"/>
    </xf>
    <xf numFmtId="177" fontId="6" fillId="0" borderId="24" xfId="1" applyNumberFormat="1" applyFont="1" applyBorder="1" applyAlignment="1">
      <alignment horizontal="right" vertical="center"/>
    </xf>
    <xf numFmtId="38" fontId="4" fillId="0" borderId="33" xfId="0" applyNumberFormat="1" applyFont="1" applyBorder="1" applyAlignment="1">
      <alignment vertical="center"/>
    </xf>
    <xf numFmtId="0" fontId="4" fillId="3" borderId="32" xfId="0" applyFont="1" applyFill="1" applyBorder="1" applyAlignment="1">
      <alignment vertical="center"/>
    </xf>
    <xf numFmtId="0" fontId="9" fillId="4" borderId="0" xfId="0" applyFont="1" applyFill="1" applyAlignment="1">
      <alignment vertical="center"/>
    </xf>
    <xf numFmtId="0" fontId="7" fillId="0" borderId="34" xfId="0" applyFont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37712-D385-41FF-A20A-7BBCA966BDF5}">
  <dimension ref="A1:J25"/>
  <sheetViews>
    <sheetView showGridLines="0" showRowColHeaders="0" tabSelected="1" zoomScale="130" zoomScaleNormal="130" workbookViewId="0"/>
  </sheetViews>
  <sheetFormatPr defaultRowHeight="18.75"/>
  <cols>
    <col min="1" max="1" width="3.625" style="2" customWidth="1"/>
    <col min="2" max="4" width="18.125" style="2" customWidth="1"/>
    <col min="5" max="5" width="3.625" style="2" customWidth="1"/>
    <col min="6" max="9" width="12.625" style="2" customWidth="1"/>
    <col min="10" max="10" width="3.625" style="2" customWidth="1"/>
    <col min="11" max="11" width="9" style="2"/>
    <col min="12" max="12" width="11" style="2" bestFit="1" customWidth="1"/>
    <col min="13" max="16384" width="9" style="2"/>
  </cols>
  <sheetData>
    <row r="1" spans="1:10" ht="25.5">
      <c r="A1" s="1"/>
      <c r="B1" s="60" t="s">
        <v>28</v>
      </c>
      <c r="C1" s="1"/>
      <c r="D1" s="1"/>
      <c r="E1" s="1"/>
      <c r="F1" s="1"/>
      <c r="G1" s="1"/>
      <c r="H1" s="1"/>
      <c r="I1" s="1"/>
      <c r="J1" s="1"/>
    </row>
    <row r="2" spans="1:10" ht="19.5" customHeight="1"/>
    <row r="3" spans="1:10" ht="19.5" customHeight="1">
      <c r="B3" s="14" t="s">
        <v>26</v>
      </c>
      <c r="C3" s="15" t="s">
        <v>37</v>
      </c>
      <c r="D3" s="16" t="s">
        <v>36</v>
      </c>
      <c r="E3" s="17"/>
      <c r="F3" s="17"/>
      <c r="G3" s="17"/>
      <c r="H3" s="18" t="s">
        <v>21</v>
      </c>
      <c r="I3" s="19">
        <v>45474</v>
      </c>
    </row>
    <row r="4" spans="1:10" ht="19.5" customHeight="1">
      <c r="B4" s="17"/>
      <c r="C4" s="17"/>
      <c r="D4" s="17"/>
      <c r="E4" s="17"/>
      <c r="F4" s="17"/>
      <c r="G4" s="17"/>
      <c r="H4" s="17"/>
      <c r="I4" s="17"/>
    </row>
    <row r="5" spans="1:10" ht="19.5" customHeight="1">
      <c r="B5" s="61" t="s">
        <v>13</v>
      </c>
      <c r="C5" s="61"/>
      <c r="D5" s="20"/>
      <c r="E5" s="17"/>
      <c r="F5" s="21" t="s">
        <v>19</v>
      </c>
      <c r="G5" s="21"/>
      <c r="H5" s="21"/>
      <c r="I5" s="21"/>
    </row>
    <row r="6" spans="1:10" ht="19.5" customHeight="1">
      <c r="B6" s="22" t="s">
        <v>14</v>
      </c>
      <c r="C6" s="23" t="s">
        <v>15</v>
      </c>
      <c r="D6" s="24"/>
      <c r="E6" s="17"/>
      <c r="F6" s="25" t="s">
        <v>0</v>
      </c>
      <c r="G6" s="26" t="s">
        <v>1</v>
      </c>
      <c r="H6" s="26" t="s">
        <v>2</v>
      </c>
      <c r="I6" s="27" t="s">
        <v>3</v>
      </c>
    </row>
    <row r="7" spans="1:10" ht="19.5" customHeight="1">
      <c r="B7" s="28" t="s">
        <v>22</v>
      </c>
      <c r="C7" s="29">
        <v>10</v>
      </c>
      <c r="D7" s="30" t="str">
        <f>IF(C8="","未入力です","")</f>
        <v/>
      </c>
      <c r="E7" s="17"/>
      <c r="F7" s="31" t="s">
        <v>29</v>
      </c>
      <c r="G7" s="32">
        <v>7</v>
      </c>
      <c r="H7" s="33">
        <v>1826</v>
      </c>
      <c r="I7" s="34">
        <v>270</v>
      </c>
    </row>
    <row r="8" spans="1:10" ht="19.5" customHeight="1">
      <c r="B8" s="35" t="s">
        <v>23</v>
      </c>
      <c r="C8" s="36" t="s">
        <v>27</v>
      </c>
      <c r="D8" s="30" t="str">
        <f t="shared" ref="D8" si="0">IF(C9="","未入力です","")</f>
        <v/>
      </c>
      <c r="E8" s="17"/>
      <c r="F8" s="37" t="s">
        <v>30</v>
      </c>
      <c r="G8" s="38">
        <v>20</v>
      </c>
      <c r="H8" s="39">
        <v>5336</v>
      </c>
      <c r="I8" s="40">
        <v>270</v>
      </c>
    </row>
    <row r="9" spans="1:10" ht="19.5" customHeight="1">
      <c r="B9" s="35" t="s">
        <v>24</v>
      </c>
      <c r="C9" s="36" t="s">
        <v>27</v>
      </c>
      <c r="D9" s="30" t="str">
        <f>IF(C7="","未入力です","")</f>
        <v/>
      </c>
      <c r="E9" s="17"/>
      <c r="F9" s="37" t="s">
        <v>31</v>
      </c>
      <c r="G9" s="38">
        <v>50</v>
      </c>
      <c r="H9" s="39">
        <v>13436</v>
      </c>
      <c r="I9" s="40">
        <v>270</v>
      </c>
    </row>
    <row r="10" spans="1:10" ht="19.5" customHeight="1">
      <c r="B10" s="35" t="s">
        <v>25</v>
      </c>
      <c r="C10" s="41" t="s">
        <v>29</v>
      </c>
      <c r="D10" s="30" t="str">
        <f>IF(C10="","未入力です","")</f>
        <v/>
      </c>
      <c r="E10" s="17"/>
      <c r="F10" s="37" t="s">
        <v>32</v>
      </c>
      <c r="G10" s="38">
        <v>200</v>
      </c>
      <c r="H10" s="39">
        <v>53936</v>
      </c>
      <c r="I10" s="40">
        <v>270</v>
      </c>
    </row>
    <row r="11" spans="1:10" ht="19.5" customHeight="1">
      <c r="B11" s="42" t="s">
        <v>12</v>
      </c>
      <c r="C11" s="43">
        <v>10</v>
      </c>
      <c r="D11" s="30" t="str">
        <f>IF(C11="","未入力です","")</f>
        <v/>
      </c>
      <c r="E11" s="17"/>
      <c r="F11" s="37" t="s">
        <v>4</v>
      </c>
      <c r="G11" s="38">
        <v>100</v>
      </c>
      <c r="H11" s="39">
        <v>26936</v>
      </c>
      <c r="I11" s="40">
        <v>270</v>
      </c>
    </row>
    <row r="12" spans="1:10" ht="19.5" customHeight="1">
      <c r="B12" s="24"/>
      <c r="C12" s="24"/>
      <c r="D12" s="24"/>
      <c r="E12" s="17"/>
      <c r="F12" s="37" t="s">
        <v>5</v>
      </c>
      <c r="G12" s="38">
        <v>0</v>
      </c>
      <c r="H12" s="39">
        <v>0</v>
      </c>
      <c r="I12" s="40">
        <v>270</v>
      </c>
    </row>
    <row r="13" spans="1:10" ht="19.5" customHeight="1">
      <c r="B13" s="24"/>
      <c r="C13" s="24"/>
      <c r="D13" s="24"/>
      <c r="E13" s="17"/>
      <c r="F13" s="37" t="s">
        <v>6</v>
      </c>
      <c r="G13" s="38">
        <v>0</v>
      </c>
      <c r="H13" s="39">
        <v>0</v>
      </c>
      <c r="I13" s="40">
        <v>447</v>
      </c>
    </row>
    <row r="14" spans="1:10" ht="19.5" customHeight="1">
      <c r="B14" s="21" t="s">
        <v>17</v>
      </c>
      <c r="C14" s="44"/>
      <c r="D14" s="44"/>
      <c r="E14" s="17"/>
      <c r="F14" s="37" t="s">
        <v>33</v>
      </c>
      <c r="G14" s="38">
        <v>7</v>
      </c>
      <c r="H14" s="39">
        <v>1588</v>
      </c>
      <c r="I14" s="40">
        <v>235</v>
      </c>
    </row>
    <row r="15" spans="1:10" ht="19.5" customHeight="1">
      <c r="B15" s="22" t="s">
        <v>14</v>
      </c>
      <c r="C15" s="45" t="s">
        <v>16</v>
      </c>
      <c r="D15" s="46" t="s">
        <v>11</v>
      </c>
      <c r="E15" s="17"/>
      <c r="F15" s="47" t="s">
        <v>34</v>
      </c>
      <c r="G15" s="48">
        <v>20</v>
      </c>
      <c r="H15" s="49">
        <v>4643</v>
      </c>
      <c r="I15" s="50">
        <v>235</v>
      </c>
    </row>
    <row r="16" spans="1:10" s="3" customFormat="1" ht="19.5" customHeight="1">
      <c r="B16" s="51" t="s">
        <v>8</v>
      </c>
      <c r="C16" s="6">
        <f>IF($C$8="有",IF($C$7&lt;=VLOOKUP($C$10,水道料金表,2,FALSE),
VLOOKUP($C$10,水道料金表,3,FALSE),
SUM(VLOOKUP($C$10,水道料金表,3,FALSE),($C$7-VLOOKUP($C$10,水道料金表,2,FALSE))*VLOOKUP($C$10,水道料金表,4,FALSE))),0)</f>
        <v>2636</v>
      </c>
      <c r="D16" s="7">
        <f>IF($C$9="有",
IF($C$7&lt;=$G$19,
$H$19,
$H$19+($C$7-$G$19)*$I$19),
0)</f>
        <v>1953</v>
      </c>
      <c r="E16" s="24"/>
      <c r="F16" s="24"/>
      <c r="G16" s="24"/>
      <c r="H16" s="24"/>
      <c r="I16" s="24"/>
    </row>
    <row r="17" spans="1:9" s="3" customFormat="1" ht="19.5" customHeight="1">
      <c r="B17" s="52" t="s">
        <v>9</v>
      </c>
      <c r="C17" s="8">
        <f>C16*$C$11/100</f>
        <v>263.60000000000002</v>
      </c>
      <c r="D17" s="9">
        <f>D16*$C$11/100</f>
        <v>195.3</v>
      </c>
      <c r="E17" s="24"/>
      <c r="F17" s="44" t="s">
        <v>20</v>
      </c>
      <c r="G17" s="44"/>
      <c r="H17" s="44"/>
      <c r="I17" s="44"/>
    </row>
    <row r="18" spans="1:9" s="3" customFormat="1" ht="19.5" customHeight="1">
      <c r="B18" s="42" t="s">
        <v>18</v>
      </c>
      <c r="C18" s="10">
        <f>IF(ISNUMBER(C17),ROUNDDOWN(C17,0),"-")</f>
        <v>263</v>
      </c>
      <c r="D18" s="11">
        <f>ROUNDDOWN(D17,0)</f>
        <v>195</v>
      </c>
      <c r="E18" s="24"/>
      <c r="F18" s="25" t="s">
        <v>0</v>
      </c>
      <c r="G18" s="26" t="s">
        <v>1</v>
      </c>
      <c r="H18" s="26" t="s">
        <v>2</v>
      </c>
      <c r="I18" s="27" t="s">
        <v>3</v>
      </c>
    </row>
    <row r="19" spans="1:9" ht="19.5" customHeight="1">
      <c r="B19" s="53" t="s">
        <v>10</v>
      </c>
      <c r="C19" s="12">
        <f>IF(ISNUMBER(C16),SUM(C16,C18),"-")</f>
        <v>2899</v>
      </c>
      <c r="D19" s="13">
        <f>SUM(D16,D18)</f>
        <v>2148</v>
      </c>
      <c r="E19" s="17"/>
      <c r="F19" s="54" t="s">
        <v>7</v>
      </c>
      <c r="G19" s="55">
        <v>7</v>
      </c>
      <c r="H19" s="56">
        <v>1368</v>
      </c>
      <c r="I19" s="57">
        <v>195</v>
      </c>
    </row>
    <row r="20" spans="1:9" ht="19.5" customHeight="1" thickBot="1">
      <c r="C20" s="4"/>
      <c r="D20" s="4"/>
    </row>
    <row r="21" spans="1:9" ht="25.5" thickTop="1" thickBot="1">
      <c r="B21" s="59" t="s">
        <v>35</v>
      </c>
      <c r="C21" s="58">
        <f>SUM(C19:D19)</f>
        <v>5047</v>
      </c>
      <c r="D21" s="3"/>
    </row>
    <row r="22" spans="1:9" ht="19.5" thickTop="1">
      <c r="D22" s="3"/>
    </row>
    <row r="23" spans="1:9" ht="19.5" customHeight="1">
      <c r="B23" s="5" t="s">
        <v>38</v>
      </c>
    </row>
    <row r="24" spans="1:9" ht="19.5" customHeight="1">
      <c r="A24" s="5"/>
    </row>
    <row r="25" spans="1:9" ht="19.5" customHeight="1"/>
  </sheetData>
  <sheetProtection algorithmName="SHA-512" hashValue="mHCLJkEMpfFUwnpjfkHsX0j0RKQRQI6zirz2e3BgZGfq757Og4kjOSWG5rblClLIBzS3+YyCJSls6TT/rvzdsQ==" saltValue="XGdqqw/4mjbVh5Iu3U4Ing==" spinCount="100000" sheet="1" objects="1" scenarios="1"/>
  <mergeCells count="1">
    <mergeCell ref="B5:C5"/>
  </mergeCells>
  <phoneticPr fontId="2"/>
  <dataValidations disablePrompts="1" count="8">
    <dataValidation allowBlank="1" showInputMessage="1" showErrorMessage="1" prompt="入力ができないセルです。" sqref="B3" xr:uid="{D7497147-1D55-43E3-B832-BD67F588C184}"/>
    <dataValidation allowBlank="1" showInputMessage="1" showErrorMessage="1" prompt="必ず入力が必要なセルです。" sqref="C3" xr:uid="{FCB8D70A-ACD3-4DCE-A2D6-81A3AE67E0A3}"/>
    <dataValidation allowBlank="1" showInputMessage="1" showErrorMessage="1" prompt="必要に応じて入力内容を変更するセルです。" sqref="D3" xr:uid="{E8994B1E-487F-40D3-9427-32F8C3D990D0}"/>
    <dataValidation type="list" showInputMessage="1" showErrorMessage="1" errorTitle="入力制限" error="リストより選択してください" prompt="リストより選択" sqref="C8:C9" xr:uid="{A2E3A0FD-B18C-4AFF-B7CE-25496762ABA8}">
      <formula1>"有,無"</formula1>
    </dataValidation>
    <dataValidation type="list" showInputMessage="1" showErrorMessage="1" errorTitle="入力制限" error="リストより選択してください" prompt="リストより選択" sqref="C10" xr:uid="{C9AB2DBE-B2EE-4E78-ADC1-56AAA27157D2}">
      <formula1>水道用途</formula1>
    </dataValidation>
    <dataValidation type="whole" imeMode="off" showInputMessage="1" showErrorMessage="1" errorTitle="入力制限" error="再入力してください。" prompt="0～100の整数を直接入力" sqref="C11" xr:uid="{891C1B92-199B-4C50-8FB4-92BA716F4F14}">
      <formula1>0</formula1>
      <formula2>100</formula2>
    </dataValidation>
    <dataValidation type="whole" imeMode="off" showInputMessage="1" showErrorMessage="1" errorTitle="入力制限" error="再入力してください。" prompt="0～99,999の整数を直接入力" sqref="C7" xr:uid="{1AD5F133-7BCC-4243-9B7A-5452A39544BF}">
      <formula1>0</formula1>
      <formula2>99999</formula2>
    </dataValidation>
    <dataValidation imeMode="off" allowBlank="1" showInputMessage="1" showErrorMessage="1" sqref="G7:I17 C13:D14" xr:uid="{B99E414A-9574-4611-BB18-B76647AEB1B3}"/>
  </dataValidation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料金計算</vt:lpstr>
      <vt:lpstr>料金計算!水道用途</vt:lpstr>
      <vt:lpstr>料金計算!水道料金表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2024-06-26T03:55:54Z</cp:lastPrinted>
  <dcterms:created xsi:type="dcterms:W3CDTF">2015-06-05T18:19:34Z</dcterms:created>
  <dcterms:modified xsi:type="dcterms:W3CDTF">2024-06-26T04:00:57Z</dcterms:modified>
</cp:coreProperties>
</file>